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共有ドライブ\幅会計事務所\01-事務所管理\03-HP制作\"/>
    </mc:Choice>
  </mc:AlternateContent>
  <xr:revisionPtr revIDLastSave="0" documentId="13_ncr:1_{42C0EC47-1111-46A6-8F76-96600E6B3EE5}" xr6:coauthVersionLast="47" xr6:coauthVersionMax="47" xr10:uidLastSave="{00000000-0000-0000-0000-000000000000}"/>
  <workbookProtection workbookAlgorithmName="SHA-512" workbookHashValue="Emc4W8xkWlKjavPYisQHYrR8MpBN7joaVF4KOL0g0t9OJOGolHFC9veiIBI+wE8a9lr/2sty0uvZ6Fqez6VGHA==" workbookSaltValue="zfiQgoj4eBoX8Tz8KVhhfA==" workbookSpinCount="100000" lockStructure="1"/>
  <bookViews>
    <workbookView xWindow="3330" yWindow="660" windowWidth="41295" windowHeight="18195" xr2:uid="{00000000-000D-0000-FFFF-FFFF00000000}"/>
  </bookViews>
  <sheets>
    <sheet name="かんたんお見積もり" sheetId="1" r:id="rId1"/>
    <sheet name="リスト" sheetId="2" state="hidden" r:id="rId2"/>
  </sheets>
  <definedNames>
    <definedName name="_xlnm.Print_Area" localSheetId="0">かんたんお見積もり!$A$1:$P$33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N23" i="1"/>
  <c r="N19" i="1"/>
  <c r="N20" i="1"/>
  <c r="I14" i="1"/>
  <c r="K14" i="1" s="1"/>
  <c r="I13" i="1"/>
  <c r="K13" i="1" s="1"/>
  <c r="I12" i="1"/>
  <c r="K12" i="1" s="1"/>
  <c r="I11" i="1"/>
  <c r="K11" i="1" s="1"/>
  <c r="N7" i="1"/>
  <c r="N6" i="1"/>
  <c r="G31" i="1" l="1"/>
  <c r="M14" i="1"/>
  <c r="M13" i="1"/>
  <c r="L13" i="1"/>
  <c r="M12" i="1"/>
  <c r="L14" i="1"/>
  <c r="L12" i="1"/>
  <c r="L11" i="1"/>
  <c r="M11" i="1"/>
  <c r="K31" i="1" l="1"/>
  <c r="N12" i="1"/>
  <c r="N14" i="1"/>
  <c r="N13" i="1"/>
  <c r="N11" i="1"/>
  <c r="N26" i="1" l="1"/>
  <c r="G32" i="1" l="1"/>
  <c r="Q32" i="1" s="1"/>
  <c r="Q31" i="1"/>
  <c r="G30" i="1"/>
  <c r="Q30" i="1" s="1"/>
</calcChain>
</file>

<file path=xl/sharedStrings.xml><?xml version="1.0" encoding="utf-8"?>
<sst xmlns="http://schemas.openxmlformats.org/spreadsheetml/2006/main" count="87" uniqueCount="56">
  <si>
    <t>顧問契約</t>
    <rPh sb="0" eb="4">
      <t>コモンケイヤク</t>
    </rPh>
    <phoneticPr fontId="3"/>
  </si>
  <si>
    <t>ミニマムプラン</t>
    <phoneticPr fontId="3"/>
  </si>
  <si>
    <t>法人税　申告</t>
    <rPh sb="0" eb="3">
      <t>ホウジンゼイ</t>
    </rPh>
    <rPh sb="4" eb="6">
      <t>シンコク</t>
    </rPh>
    <phoneticPr fontId="3"/>
  </si>
  <si>
    <t>消費税　申告</t>
    <rPh sb="0" eb="3">
      <t>ショウヒゼイ</t>
    </rPh>
    <rPh sb="4" eb="6">
      <t>シンコク</t>
    </rPh>
    <phoneticPr fontId="3"/>
  </si>
  <si>
    <t>前年度売上高</t>
    <rPh sb="0" eb="6">
      <t>ゼンネンドウリアゲダカ</t>
    </rPh>
    <phoneticPr fontId="3"/>
  </si>
  <si>
    <t>～5,000万円</t>
    <rPh sb="6" eb="8">
      <t>マンエン</t>
    </rPh>
    <phoneticPr fontId="3"/>
  </si>
  <si>
    <t>～1億円</t>
    <phoneticPr fontId="3"/>
  </si>
  <si>
    <t>～5億円</t>
    <phoneticPr fontId="3"/>
  </si>
  <si>
    <t>～10億円</t>
    <phoneticPr fontId="3"/>
  </si>
  <si>
    <t>顧問料
月額</t>
    <rPh sb="0" eb="2">
      <t>コモン</t>
    </rPh>
    <rPh sb="2" eb="3">
      <t>リョウ</t>
    </rPh>
    <rPh sb="4" eb="6">
      <t>ゲツガク</t>
    </rPh>
    <phoneticPr fontId="3"/>
  </si>
  <si>
    <t>顧問料
年額</t>
    <rPh sb="0" eb="2">
      <t>コモン</t>
    </rPh>
    <rPh sb="2" eb="3">
      <t>リョウ</t>
    </rPh>
    <rPh sb="4" eb="6">
      <t>ネンガク</t>
    </rPh>
    <phoneticPr fontId="3"/>
  </si>
  <si>
    <t>法人税
申告料</t>
    <rPh sb="0" eb="3">
      <t>ホウジンゼイ</t>
    </rPh>
    <rPh sb="4" eb="7">
      <t>シンコクリョウ</t>
    </rPh>
    <phoneticPr fontId="3"/>
  </si>
  <si>
    <t>消費税
申告料</t>
    <rPh sb="0" eb="3">
      <t>ショウヒゼイ</t>
    </rPh>
    <rPh sb="4" eb="7">
      <t>シンコクリョウ</t>
    </rPh>
    <phoneticPr fontId="3"/>
  </si>
  <si>
    <t>※10億円以上の場合は別途お見積もりいたします。</t>
    <phoneticPr fontId="3"/>
  </si>
  <si>
    <t>有料オプション</t>
    <rPh sb="0" eb="2">
      <t>ユウリョウ</t>
    </rPh>
    <phoneticPr fontId="3"/>
  </si>
  <si>
    <t>定期訪問</t>
    <rPh sb="0" eb="4">
      <t>テイキホウモン</t>
    </rPh>
    <phoneticPr fontId="3"/>
  </si>
  <si>
    <t>記帳代行</t>
    <rPh sb="0" eb="4">
      <t>キチョウダイコウ</t>
    </rPh>
    <phoneticPr fontId="3"/>
  </si>
  <si>
    <t>給与計算</t>
    <rPh sb="0" eb="4">
      <t>キュウヨケイサン</t>
    </rPh>
    <phoneticPr fontId="3"/>
  </si>
  <si>
    <t>毎月</t>
    <rPh sb="0" eb="2">
      <t>マイツキ</t>
    </rPh>
    <phoneticPr fontId="3"/>
  </si>
  <si>
    <t>四半期ごと</t>
    <rPh sb="0" eb="3">
      <t>シハンキ</t>
    </rPh>
    <phoneticPr fontId="3"/>
  </si>
  <si>
    <t>半年ごと</t>
    <rPh sb="0" eb="2">
      <t>ハントシ</t>
    </rPh>
    <phoneticPr fontId="3"/>
  </si>
  <si>
    <t>-</t>
    <phoneticPr fontId="3"/>
  </si>
  <si>
    <t>円</t>
    <rPh sb="0" eb="1">
      <t>エン</t>
    </rPh>
    <phoneticPr fontId="3"/>
  </si>
  <si>
    <t>円/カ月</t>
    <phoneticPr fontId="3"/>
  </si>
  <si>
    <t>5,000円＋500円×</t>
    <phoneticPr fontId="3"/>
  </si>
  <si>
    <t>2,000円×10</t>
    <phoneticPr fontId="3"/>
  </si>
  <si>
    <t>下記は目安になりますので、お気軽にご相談ください。</t>
    <rPh sb="0" eb="2">
      <t>カキ</t>
    </rPh>
    <rPh sb="3" eb="5">
      <t>メヤス</t>
    </rPh>
    <rPh sb="14" eb="16">
      <t>キガル</t>
    </rPh>
    <rPh sb="18" eb="20">
      <t>ソウダン</t>
    </rPh>
    <phoneticPr fontId="3"/>
  </si>
  <si>
    <t>金額</t>
    <rPh sb="0" eb="2">
      <t>キンガク</t>
    </rPh>
    <phoneticPr fontId="3"/>
  </si>
  <si>
    <t>チェック</t>
    <phoneticPr fontId="3"/>
  </si>
  <si>
    <t>リストから選択</t>
    <rPh sb="5" eb="7">
      <t>センタク</t>
    </rPh>
    <phoneticPr fontId="3"/>
  </si>
  <si>
    <t>お見積額</t>
    <rPh sb="1" eb="4">
      <t>ミツモリガク</t>
    </rPh>
    <phoneticPr fontId="3"/>
  </si>
  <si>
    <t>単価</t>
    <rPh sb="0" eb="2">
      <t>タンカ</t>
    </rPh>
    <phoneticPr fontId="3"/>
  </si>
  <si>
    <t>お支払オプション</t>
    <rPh sb="1" eb="3">
      <t>シハライ</t>
    </rPh>
    <phoneticPr fontId="3"/>
  </si>
  <si>
    <t>①</t>
    <phoneticPr fontId="3"/>
  </si>
  <si>
    <t>②</t>
    <phoneticPr fontId="3"/>
  </si>
  <si>
    <t>③</t>
    <phoneticPr fontId="3"/>
  </si>
  <si>
    <t>月額</t>
    <rPh sb="0" eb="2">
      <t>ゲツガク</t>
    </rPh>
    <phoneticPr fontId="3"/>
  </si>
  <si>
    <t>決算時</t>
    <rPh sb="0" eb="3">
      <t>ケッサンジ</t>
    </rPh>
    <phoneticPr fontId="3"/>
  </si>
  <si>
    <t>業務開始前</t>
    <rPh sb="0" eb="5">
      <t>ギョウムカイシマエ</t>
    </rPh>
    <phoneticPr fontId="3"/>
  </si>
  <si>
    <t>人を超える人数</t>
    <phoneticPr fontId="3"/>
  </si>
  <si>
    <t>年額</t>
    <rPh sb="0" eb="2">
      <t>ネンガク</t>
    </rPh>
    <phoneticPr fontId="3"/>
  </si>
  <si>
    <t>お支払方法</t>
    <rPh sb="1" eb="5">
      <t>シハライホウホウ</t>
    </rPh>
    <phoneticPr fontId="3"/>
  </si>
  <si>
    <t>お支払時期</t>
    <rPh sb="1" eb="5">
      <t>シハライジキ</t>
    </rPh>
    <phoneticPr fontId="3"/>
  </si>
  <si>
    <t>お支払い金額</t>
    <rPh sb="1" eb="3">
      <t>シハラ</t>
    </rPh>
    <rPh sb="4" eb="6">
      <t>キンガク</t>
    </rPh>
    <phoneticPr fontId="3"/>
  </si>
  <si>
    <t>人数を入力</t>
    <rPh sb="0" eb="2">
      <t>ニンズウ</t>
    </rPh>
    <rPh sb="3" eb="5">
      <t>ニュウリョク</t>
    </rPh>
    <phoneticPr fontId="3"/>
  </si>
  <si>
    <t>円/カ月～</t>
    <phoneticPr fontId="3"/>
  </si>
  <si>
    <t>　</t>
    <phoneticPr fontId="3"/>
  </si>
  <si>
    <r>
      <t xml:space="preserve">決算書紙ファイル
</t>
    </r>
    <r>
      <rPr>
        <sz val="11"/>
        <color theme="1"/>
        <rFont val="Meiryo UI"/>
        <family val="3"/>
        <charset val="128"/>
      </rPr>
      <t>※データではお渡しいたします</t>
    </r>
  </si>
  <si>
    <t>年末調整
※10人までは無料</t>
    <rPh sb="0" eb="4">
      <t>ネンマツチョウセイ</t>
    </rPh>
    <rPh sb="8" eb="9">
      <t>ニン</t>
    </rPh>
    <rPh sb="12" eb="14">
      <t>ムリョウ</t>
    </rPh>
    <phoneticPr fontId="3"/>
  </si>
  <si>
    <t>人数/カ月</t>
    <rPh sb="0" eb="2">
      <t>ニンズウ</t>
    </rPh>
    <rPh sb="4" eb="5">
      <t>ゲツ</t>
    </rPh>
    <phoneticPr fontId="3"/>
  </si>
  <si>
    <t>内容</t>
    <rPh sb="0" eb="2">
      <t>ナイヨウ</t>
    </rPh>
    <phoneticPr fontId="3"/>
  </si>
  <si>
    <r>
      <t>税務顧問かんたんお見積もり　</t>
    </r>
    <r>
      <rPr>
        <b/>
        <sz val="16"/>
        <color theme="1"/>
        <rFont val="Meiryo UI"/>
        <family val="3"/>
        <charset val="128"/>
      </rPr>
      <t>※金額は消費税抜</t>
    </r>
    <rPh sb="0" eb="4">
      <t>ゼイムコモン</t>
    </rPh>
    <phoneticPr fontId="3"/>
  </si>
  <si>
    <r>
      <t xml:space="preserve">全額　前払
</t>
    </r>
    <r>
      <rPr>
        <sz val="10.199999999999999"/>
        <color rgb="FFFF0000"/>
        <rFont val="Meiryo UI"/>
        <family val="3"/>
        <charset val="128"/>
      </rPr>
      <t>※5％お値引き</t>
    </r>
    <phoneticPr fontId="3"/>
  </si>
  <si>
    <t>顧問料、決算料の別払い</t>
    <rPh sb="0" eb="3">
      <t>コモンリョウ</t>
    </rPh>
    <rPh sb="4" eb="7">
      <t>ケッサンリョウ</t>
    </rPh>
    <rPh sb="8" eb="9">
      <t>ベツ</t>
    </rPh>
    <rPh sb="9" eb="10">
      <t>ハラ</t>
    </rPh>
    <phoneticPr fontId="3"/>
  </si>
  <si>
    <t>毎月均等分割</t>
    <rPh sb="0" eb="6">
      <t>マイツキキントウブンカツ</t>
    </rPh>
    <phoneticPr fontId="3"/>
  </si>
  <si>
    <t>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</si>
</sst>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;[Red]\-#,##0&quot;人&quot;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10"/>
      <color rgb="FF0A0A0A"/>
      <name val="Meiryo UI"/>
      <family val="3"/>
      <charset val="128"/>
    </font>
    <font>
      <sz val="10"/>
      <color indexed="12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6"/>
      <color indexed="12"/>
      <name val="Meiryo UI"/>
      <family val="3"/>
      <charset val="128"/>
    </font>
    <font>
      <sz val="10.199999999999999"/>
      <color rgb="FFFF0000"/>
      <name val="Meiryo UI"/>
      <family val="3"/>
      <charset val="128"/>
    </font>
    <font>
      <sz val="18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0" fontId="2" fillId="0" borderId="0" xfId="0" applyFont="1"/>
    <xf numFmtId="38" fontId="2" fillId="0" borderId="0" xfId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38" fontId="2" fillId="2" borderId="5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38" fontId="2" fillId="0" borderId="3" xfId="1" applyFont="1" applyBorder="1" applyAlignment="1">
      <alignment horizontal="right" vertical="center"/>
    </xf>
    <xf numFmtId="38" fontId="2" fillId="0" borderId="7" xfId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5" fillId="5" borderId="5" xfId="1" applyFont="1" applyFill="1" applyBorder="1" applyAlignment="1">
      <alignment vertical="center"/>
    </xf>
    <xf numFmtId="38" fontId="2" fillId="2" borderId="3" xfId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4" xfId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38" fontId="2" fillId="2" borderId="3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3" fontId="2" fillId="0" borderId="8" xfId="0" applyNumberFormat="1" applyFont="1" applyBorder="1" applyAlignment="1">
      <alignment horizontal="left" vertical="center"/>
    </xf>
    <xf numFmtId="38" fontId="2" fillId="0" borderId="3" xfId="1" applyFont="1" applyBorder="1" applyAlignment="1">
      <alignment vertical="center"/>
    </xf>
    <xf numFmtId="38" fontId="2" fillId="0" borderId="3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38" fontId="2" fillId="3" borderId="8" xfId="1" applyFont="1" applyFill="1" applyBorder="1" applyAlignment="1">
      <alignment vertical="center"/>
    </xf>
    <xf numFmtId="38" fontId="2" fillId="3" borderId="7" xfId="1" applyFont="1" applyFill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7" xfId="0" applyNumberFormat="1" applyFont="1" applyBorder="1" applyAlignment="1">
      <alignment vertical="center"/>
    </xf>
    <xf numFmtId="38" fontId="5" fillId="5" borderId="6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8" fontId="2" fillId="2" borderId="8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2" fillId="3" borderId="10" xfId="1" applyFont="1" applyFill="1" applyBorder="1" applyAlignment="1">
      <alignment vertical="center"/>
    </xf>
    <xf numFmtId="38" fontId="2" fillId="3" borderId="11" xfId="1" applyFont="1" applyFill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38" fontId="2" fillId="6" borderId="9" xfId="1" applyFont="1" applyFill="1" applyBorder="1" applyAlignment="1">
      <alignment vertical="center"/>
    </xf>
    <xf numFmtId="0" fontId="10" fillId="6" borderId="9" xfId="0" applyFont="1" applyFill="1" applyBorder="1" applyAlignment="1">
      <alignment horizontal="right" vertical="center"/>
    </xf>
    <xf numFmtId="38" fontId="12" fillId="6" borderId="9" xfId="1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38" fontId="2" fillId="3" borderId="5" xfId="1" applyFont="1" applyFill="1" applyBorder="1" applyAlignment="1" applyProtection="1">
      <alignment horizontal="center" vertical="center"/>
      <protection locked="0"/>
    </xf>
    <xf numFmtId="176" fontId="2" fillId="3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D$6" noThreeD="1"/>
</file>

<file path=xl/ctrlProps/ctrlProp10.xml><?xml version="1.0" encoding="utf-8"?>
<formControlPr xmlns="http://schemas.microsoft.com/office/spreadsheetml/2009/9/main" objectType="CheckBox" fmlaLink="$D$12" noThreeD="1"/>
</file>

<file path=xl/ctrlProps/ctrlProp11.xml><?xml version="1.0" encoding="utf-8"?>
<formControlPr xmlns="http://schemas.microsoft.com/office/spreadsheetml/2009/9/main" objectType="CheckBox" fmlaLink="$D11" noThreeD="1"/>
</file>

<file path=xl/ctrlProps/ctrlProp12.xml><?xml version="1.0" encoding="utf-8"?>
<formControlPr xmlns="http://schemas.microsoft.com/office/spreadsheetml/2009/9/main" objectType="CheckBox" fmlaLink="D6" noThreeD="1"/>
</file>

<file path=xl/ctrlProps/ctrlProp13.xml><?xml version="1.0" encoding="utf-8"?>
<formControlPr xmlns="http://schemas.microsoft.com/office/spreadsheetml/2009/9/main" objectType="CheckBox" fmlaLink="$D$13" noThreeD="1"/>
</file>

<file path=xl/ctrlProps/ctrlProp14.xml><?xml version="1.0" encoding="utf-8"?>
<formControlPr xmlns="http://schemas.microsoft.com/office/spreadsheetml/2009/9/main" objectType="CheckBox" fmlaLink="$D11" noThreeD="1"/>
</file>

<file path=xl/ctrlProps/ctrlProp15.xml><?xml version="1.0" encoding="utf-8"?>
<formControlPr xmlns="http://schemas.microsoft.com/office/spreadsheetml/2009/9/main" objectType="CheckBox" fmlaLink="D6" noThreeD="1"/>
</file>

<file path=xl/ctrlProps/ctrlProp16.xml><?xml version="1.0" encoding="utf-8"?>
<formControlPr xmlns="http://schemas.microsoft.com/office/spreadsheetml/2009/9/main" objectType="CheckBox" fmlaLink="$D$14" noThreeD="1"/>
</file>

<file path=xl/ctrlProps/ctrlProp17.xml><?xml version="1.0" encoding="utf-8"?>
<formControlPr xmlns="http://schemas.microsoft.com/office/spreadsheetml/2009/9/main" objectType="CheckBox" fmlaLink="$D11" noThreeD="1"/>
</file>

<file path=xl/ctrlProps/ctrlProp18.xml><?xml version="1.0" encoding="utf-8"?>
<formControlPr xmlns="http://schemas.microsoft.com/office/spreadsheetml/2009/9/main" objectType="CheckBox" fmlaLink="D6" noThreeD="1"/>
</file>

<file path=xl/ctrlProps/ctrlProp19.xml><?xml version="1.0" encoding="utf-8"?>
<formControlPr xmlns="http://schemas.microsoft.com/office/spreadsheetml/2009/9/main" objectType="CheckBox" fmlaLink="$D$19" noThreeD="1"/>
</file>

<file path=xl/ctrlProps/ctrlProp2.xml><?xml version="1.0" encoding="utf-8"?>
<formControlPr xmlns="http://schemas.microsoft.com/office/spreadsheetml/2009/9/main" objectType="CheckBox" fmlaLink="D6" noThreeD="1"/>
</file>

<file path=xl/ctrlProps/ctrlProp20.xml><?xml version="1.0" encoding="utf-8"?>
<formControlPr xmlns="http://schemas.microsoft.com/office/spreadsheetml/2009/9/main" objectType="CheckBox" fmlaLink="$D11" noThreeD="1"/>
</file>

<file path=xl/ctrlProps/ctrlProp21.xml><?xml version="1.0" encoding="utf-8"?>
<formControlPr xmlns="http://schemas.microsoft.com/office/spreadsheetml/2009/9/main" objectType="CheckBox" fmlaLink="D6" noThreeD="1"/>
</file>

<file path=xl/ctrlProps/ctrlProp22.xml><?xml version="1.0" encoding="utf-8"?>
<formControlPr xmlns="http://schemas.microsoft.com/office/spreadsheetml/2009/9/main" objectType="CheckBox" fmlaLink="$D$20" noThreeD="1"/>
</file>

<file path=xl/ctrlProps/ctrlProp23.xml><?xml version="1.0" encoding="utf-8"?>
<formControlPr xmlns="http://schemas.microsoft.com/office/spreadsheetml/2009/9/main" objectType="CheckBox" fmlaLink="$D11" noThreeD="1"/>
</file>

<file path=xl/ctrlProps/ctrlProp24.xml><?xml version="1.0" encoding="utf-8"?>
<formControlPr xmlns="http://schemas.microsoft.com/office/spreadsheetml/2009/9/main" objectType="CheckBox" fmlaLink="D6" noThreeD="1"/>
</file>

<file path=xl/ctrlProps/ctrlProp25.xml><?xml version="1.0" encoding="utf-8"?>
<formControlPr xmlns="http://schemas.microsoft.com/office/spreadsheetml/2009/9/main" objectType="CheckBox" fmlaLink="$D$21" noThreeD="1"/>
</file>

<file path=xl/ctrlProps/ctrlProp26.xml><?xml version="1.0" encoding="utf-8"?>
<formControlPr xmlns="http://schemas.microsoft.com/office/spreadsheetml/2009/9/main" objectType="CheckBox" fmlaLink="$D11" noThreeD="1"/>
</file>

<file path=xl/ctrlProps/ctrlProp27.xml><?xml version="1.0" encoding="utf-8"?>
<formControlPr xmlns="http://schemas.microsoft.com/office/spreadsheetml/2009/9/main" objectType="CheckBox" fmlaLink="D6" noThreeD="1"/>
</file>

<file path=xl/ctrlProps/ctrlProp28.xml><?xml version="1.0" encoding="utf-8"?>
<formControlPr xmlns="http://schemas.microsoft.com/office/spreadsheetml/2009/9/main" objectType="CheckBox" fmlaLink="$D$22" noThreeD="1"/>
</file>

<file path=xl/ctrlProps/ctrlProp29.xml><?xml version="1.0" encoding="utf-8"?>
<formControlPr xmlns="http://schemas.microsoft.com/office/spreadsheetml/2009/9/main" objectType="CheckBox" fmlaLink="$D11" noThreeD="1"/>
</file>

<file path=xl/ctrlProps/ctrlProp3.xml><?xml version="1.0" encoding="utf-8"?>
<formControlPr xmlns="http://schemas.microsoft.com/office/spreadsheetml/2009/9/main" objectType="CheckBox" fmlaLink="$D$7" noThreeD="1"/>
</file>

<file path=xl/ctrlProps/ctrlProp30.xml><?xml version="1.0" encoding="utf-8"?>
<formControlPr xmlns="http://schemas.microsoft.com/office/spreadsheetml/2009/9/main" objectType="CheckBox" fmlaLink="D6" noThreeD="1"/>
</file>

<file path=xl/ctrlProps/ctrlProp31.xml><?xml version="1.0" encoding="utf-8"?>
<formControlPr xmlns="http://schemas.microsoft.com/office/spreadsheetml/2009/9/main" objectType="CheckBox" fmlaLink="$D$23" noThreeD="1"/>
</file>

<file path=xl/ctrlProps/ctrlProp4.xml><?xml version="1.0" encoding="utf-8"?>
<formControlPr xmlns="http://schemas.microsoft.com/office/spreadsheetml/2009/9/main" objectType="CheckBox" fmlaLink="$D11" noThreeD="1"/>
</file>

<file path=xl/ctrlProps/ctrlProp5.xml><?xml version="1.0" encoding="utf-8"?>
<formControlPr xmlns="http://schemas.microsoft.com/office/spreadsheetml/2009/9/main" objectType="CheckBox" fmlaLink="D6" noThreeD="1"/>
</file>

<file path=xl/ctrlProps/ctrlProp6.xml><?xml version="1.0" encoding="utf-8"?>
<formControlPr xmlns="http://schemas.microsoft.com/office/spreadsheetml/2009/9/main" objectType="CheckBox" fmlaLink="$D$11" noThreeD="1"/>
</file>

<file path=xl/ctrlProps/ctrlProp7.xml><?xml version="1.0" encoding="utf-8"?>
<formControlPr xmlns="http://schemas.microsoft.com/office/spreadsheetml/2009/9/main" objectType="CheckBox" fmlaLink="$D12" noThreeD="1"/>
</file>

<file path=xl/ctrlProps/ctrlProp8.xml><?xml version="1.0" encoding="utf-8"?>
<formControlPr xmlns="http://schemas.microsoft.com/office/spreadsheetml/2009/9/main" objectType="CheckBox" fmlaLink="$D11" noThreeD="1"/>
</file>

<file path=xl/ctrlProps/ctrlProp9.xml><?xml version="1.0" encoding="utf-8"?>
<formControlPr xmlns="http://schemas.microsoft.com/office/spreadsheetml/2009/9/main" objectType="CheckBox" fmlaLink="D6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</xdr:row>
          <xdr:rowOff>104775</xdr:rowOff>
        </xdr:from>
        <xdr:to>
          <xdr:col>4</xdr:col>
          <xdr:colOff>352425</xdr:colOff>
          <xdr:row>5</xdr:row>
          <xdr:rowOff>381000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</xdr:row>
          <xdr:rowOff>104775</xdr:rowOff>
        </xdr:from>
        <xdr:to>
          <xdr:col>4</xdr:col>
          <xdr:colOff>352425</xdr:colOff>
          <xdr:row>6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6</xdr:row>
          <xdr:rowOff>104775</xdr:rowOff>
        </xdr:from>
        <xdr:to>
          <xdr:col>4</xdr:col>
          <xdr:colOff>352425</xdr:colOff>
          <xdr:row>6</xdr:row>
          <xdr:rowOff>381000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</xdr:row>
          <xdr:rowOff>142875</xdr:rowOff>
        </xdr:from>
        <xdr:to>
          <xdr:col>4</xdr:col>
          <xdr:colOff>352425</xdr:colOff>
          <xdr:row>10</xdr:row>
          <xdr:rowOff>419100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</xdr:row>
          <xdr:rowOff>142875</xdr:rowOff>
        </xdr:from>
        <xdr:to>
          <xdr:col>4</xdr:col>
          <xdr:colOff>352425</xdr:colOff>
          <xdr:row>10</xdr:row>
          <xdr:rowOff>419100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</xdr:row>
          <xdr:rowOff>142875</xdr:rowOff>
        </xdr:from>
        <xdr:to>
          <xdr:col>4</xdr:col>
          <xdr:colOff>352425</xdr:colOff>
          <xdr:row>10</xdr:row>
          <xdr:rowOff>419100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142875</xdr:rowOff>
        </xdr:from>
        <xdr:to>
          <xdr:col>4</xdr:col>
          <xdr:colOff>352425</xdr:colOff>
          <xdr:row>11</xdr:row>
          <xdr:rowOff>419100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142875</xdr:rowOff>
        </xdr:from>
        <xdr:to>
          <xdr:col>4</xdr:col>
          <xdr:colOff>352425</xdr:colOff>
          <xdr:row>11</xdr:row>
          <xdr:rowOff>419100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142875</xdr:rowOff>
        </xdr:from>
        <xdr:to>
          <xdr:col>4</xdr:col>
          <xdr:colOff>352425</xdr:colOff>
          <xdr:row>11</xdr:row>
          <xdr:rowOff>419100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142875</xdr:rowOff>
        </xdr:from>
        <xdr:to>
          <xdr:col>4</xdr:col>
          <xdr:colOff>352425</xdr:colOff>
          <xdr:row>11</xdr:row>
          <xdr:rowOff>419100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142875</xdr:rowOff>
        </xdr:from>
        <xdr:to>
          <xdr:col>4</xdr:col>
          <xdr:colOff>352425</xdr:colOff>
          <xdr:row>12</xdr:row>
          <xdr:rowOff>419100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142875</xdr:rowOff>
        </xdr:from>
        <xdr:to>
          <xdr:col>4</xdr:col>
          <xdr:colOff>352425</xdr:colOff>
          <xdr:row>12</xdr:row>
          <xdr:rowOff>419100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142875</xdr:rowOff>
        </xdr:from>
        <xdr:to>
          <xdr:col>4</xdr:col>
          <xdr:colOff>352425</xdr:colOff>
          <xdr:row>12</xdr:row>
          <xdr:rowOff>419100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13</xdr:row>
          <xdr:rowOff>142875</xdr:rowOff>
        </xdr:from>
        <xdr:to>
          <xdr:col>4</xdr:col>
          <xdr:colOff>352425</xdr:colOff>
          <xdr:row>13</xdr:row>
          <xdr:rowOff>419100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13</xdr:row>
          <xdr:rowOff>142875</xdr:rowOff>
        </xdr:from>
        <xdr:to>
          <xdr:col>4</xdr:col>
          <xdr:colOff>352425</xdr:colOff>
          <xdr:row>13</xdr:row>
          <xdr:rowOff>419100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13</xdr:row>
          <xdr:rowOff>142875</xdr:rowOff>
        </xdr:from>
        <xdr:to>
          <xdr:col>4</xdr:col>
          <xdr:colOff>352425</xdr:colOff>
          <xdr:row>13</xdr:row>
          <xdr:rowOff>419100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18</xdr:row>
          <xdr:rowOff>142875</xdr:rowOff>
        </xdr:from>
        <xdr:to>
          <xdr:col>4</xdr:col>
          <xdr:colOff>352425</xdr:colOff>
          <xdr:row>18</xdr:row>
          <xdr:rowOff>419100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18</xdr:row>
          <xdr:rowOff>142875</xdr:rowOff>
        </xdr:from>
        <xdr:to>
          <xdr:col>4</xdr:col>
          <xdr:colOff>352425</xdr:colOff>
          <xdr:row>18</xdr:row>
          <xdr:rowOff>419100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18</xdr:row>
          <xdr:rowOff>142875</xdr:rowOff>
        </xdr:from>
        <xdr:to>
          <xdr:col>4</xdr:col>
          <xdr:colOff>352425</xdr:colOff>
          <xdr:row>18</xdr:row>
          <xdr:rowOff>419100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6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19</xdr:row>
          <xdr:rowOff>142875</xdr:rowOff>
        </xdr:from>
        <xdr:to>
          <xdr:col>4</xdr:col>
          <xdr:colOff>352425</xdr:colOff>
          <xdr:row>19</xdr:row>
          <xdr:rowOff>419100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19</xdr:row>
          <xdr:rowOff>142875</xdr:rowOff>
        </xdr:from>
        <xdr:to>
          <xdr:col>4</xdr:col>
          <xdr:colOff>352425</xdr:colOff>
          <xdr:row>19</xdr:row>
          <xdr:rowOff>419100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19</xdr:row>
          <xdr:rowOff>142875</xdr:rowOff>
        </xdr:from>
        <xdr:to>
          <xdr:col>4</xdr:col>
          <xdr:colOff>352425</xdr:colOff>
          <xdr:row>19</xdr:row>
          <xdr:rowOff>419100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20</xdr:row>
          <xdr:rowOff>142875</xdr:rowOff>
        </xdr:from>
        <xdr:to>
          <xdr:col>4</xdr:col>
          <xdr:colOff>352425</xdr:colOff>
          <xdr:row>20</xdr:row>
          <xdr:rowOff>419100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20</xdr:row>
          <xdr:rowOff>142875</xdr:rowOff>
        </xdr:from>
        <xdr:to>
          <xdr:col>4</xdr:col>
          <xdr:colOff>352425</xdr:colOff>
          <xdr:row>20</xdr:row>
          <xdr:rowOff>419100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20</xdr:row>
          <xdr:rowOff>142875</xdr:rowOff>
        </xdr:from>
        <xdr:to>
          <xdr:col>4</xdr:col>
          <xdr:colOff>352425</xdr:colOff>
          <xdr:row>20</xdr:row>
          <xdr:rowOff>419100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21</xdr:row>
          <xdr:rowOff>142875</xdr:rowOff>
        </xdr:from>
        <xdr:to>
          <xdr:col>4</xdr:col>
          <xdr:colOff>352425</xdr:colOff>
          <xdr:row>21</xdr:row>
          <xdr:rowOff>419100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21</xdr:row>
          <xdr:rowOff>142875</xdr:rowOff>
        </xdr:from>
        <xdr:to>
          <xdr:col>4</xdr:col>
          <xdr:colOff>352425</xdr:colOff>
          <xdr:row>21</xdr:row>
          <xdr:rowOff>419100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21</xdr:row>
          <xdr:rowOff>142875</xdr:rowOff>
        </xdr:from>
        <xdr:to>
          <xdr:col>4</xdr:col>
          <xdr:colOff>352425</xdr:colOff>
          <xdr:row>21</xdr:row>
          <xdr:rowOff>419100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22</xdr:row>
          <xdr:rowOff>142875</xdr:rowOff>
        </xdr:from>
        <xdr:to>
          <xdr:col>4</xdr:col>
          <xdr:colOff>352425</xdr:colOff>
          <xdr:row>22</xdr:row>
          <xdr:rowOff>419100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22</xdr:row>
          <xdr:rowOff>142875</xdr:rowOff>
        </xdr:from>
        <xdr:to>
          <xdr:col>4</xdr:col>
          <xdr:colOff>352425</xdr:colOff>
          <xdr:row>22</xdr:row>
          <xdr:rowOff>419100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22</xdr:row>
          <xdr:rowOff>142875</xdr:rowOff>
        </xdr:from>
        <xdr:to>
          <xdr:col>4</xdr:col>
          <xdr:colOff>352425</xdr:colOff>
          <xdr:row>22</xdr:row>
          <xdr:rowOff>419100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view="pageBreakPreview" zoomScale="85" zoomScaleNormal="100" zoomScaleSheetLayoutView="85" workbookViewId="0">
      <selection activeCell="F19" sqref="F19"/>
    </sheetView>
  </sheetViews>
  <sheetFormatPr defaultRowHeight="14.25"/>
  <cols>
    <col min="1" max="1" width="2.75" style="2" customWidth="1"/>
    <col min="2" max="2" width="3" style="2" customWidth="1"/>
    <col min="3" max="3" width="6.625" style="2" customWidth="1"/>
    <col min="4" max="4" width="12.125" style="2" hidden="1" customWidth="1"/>
    <col min="5" max="5" width="24.25" style="2" customWidth="1"/>
    <col min="6" max="6" width="10.625" style="2" bestFit="1" customWidth="1"/>
    <col min="7" max="7" width="19.125" style="3" customWidth="1"/>
    <col min="8" max="8" width="4.125" style="2" customWidth="1"/>
    <col min="9" max="9" width="11.125" style="2" customWidth="1"/>
    <col min="10" max="10" width="1.25" style="2" customWidth="1"/>
    <col min="11" max="11" width="11.125" style="3" customWidth="1"/>
    <col min="12" max="13" width="11.125" style="2" customWidth="1"/>
    <col min="14" max="14" width="19.375" style="3" customWidth="1"/>
    <col min="15" max="15" width="3.125" style="2" bestFit="1" customWidth="1"/>
    <col min="16" max="16" width="3.375" style="2" bestFit="1" customWidth="1"/>
    <col min="17" max="17" width="0" style="2" hidden="1" customWidth="1"/>
    <col min="18" max="16384" width="9" style="2"/>
  </cols>
  <sheetData>
    <row r="1" spans="1:15" ht="24">
      <c r="A1" s="47" t="s">
        <v>51</v>
      </c>
    </row>
    <row r="2" spans="1:15">
      <c r="B2" s="2" t="s">
        <v>26</v>
      </c>
    </row>
    <row r="4" spans="1:15" ht="21">
      <c r="B4" s="46" t="s">
        <v>1</v>
      </c>
    </row>
    <row r="5" spans="1:15" ht="39.75" customHeight="1">
      <c r="C5" s="9" t="s">
        <v>28</v>
      </c>
      <c r="D5" s="11"/>
      <c r="E5" s="72" t="s">
        <v>50</v>
      </c>
      <c r="F5" s="73"/>
      <c r="G5" s="23" t="s">
        <v>27</v>
      </c>
      <c r="H5" s="17"/>
      <c r="I5" s="15"/>
      <c r="J5" s="15"/>
      <c r="K5" s="16"/>
      <c r="L5" s="15"/>
      <c r="M5" s="17"/>
      <c r="N5" s="13" t="s">
        <v>40</v>
      </c>
    </row>
    <row r="6" spans="1:15" ht="39.75" customHeight="1">
      <c r="C6" s="67"/>
      <c r="D6" s="63" t="b">
        <v>0</v>
      </c>
      <c r="E6" s="70" t="s">
        <v>2</v>
      </c>
      <c r="F6" s="71"/>
      <c r="G6" s="26">
        <v>200000</v>
      </c>
      <c r="H6" s="30" t="s">
        <v>22</v>
      </c>
      <c r="I6" s="54"/>
      <c r="J6" s="54"/>
      <c r="K6" s="37"/>
      <c r="L6" s="35"/>
      <c r="M6" s="55"/>
      <c r="N6" s="22">
        <f>IF(D6=TRUE, 200000, 0)</f>
        <v>0</v>
      </c>
      <c r="O6" s="2" t="s">
        <v>22</v>
      </c>
    </row>
    <row r="7" spans="1:15" ht="39.75" customHeight="1">
      <c r="C7" s="67"/>
      <c r="D7" s="63" t="b">
        <v>0</v>
      </c>
      <c r="E7" s="70" t="s">
        <v>3</v>
      </c>
      <c r="F7" s="71"/>
      <c r="G7" s="18">
        <v>50000</v>
      </c>
      <c r="H7" s="30" t="s">
        <v>22</v>
      </c>
      <c r="I7" s="54"/>
      <c r="J7" s="54"/>
      <c r="K7" s="37"/>
      <c r="L7" s="35"/>
      <c r="M7" s="55"/>
      <c r="N7" s="22">
        <f>IF(D7=TRUE, 50000, 0)</f>
        <v>0</v>
      </c>
      <c r="O7" s="2" t="s">
        <v>22</v>
      </c>
    </row>
    <row r="8" spans="1:15" ht="18.75" customHeight="1"/>
    <row r="9" spans="1:15" ht="21">
      <c r="B9" s="46" t="s">
        <v>0</v>
      </c>
    </row>
    <row r="10" spans="1:15" ht="39.75" customHeight="1">
      <c r="C10" s="9" t="s">
        <v>28</v>
      </c>
      <c r="D10" s="11"/>
      <c r="E10" s="72" t="s">
        <v>4</v>
      </c>
      <c r="F10" s="76"/>
      <c r="G10" s="28" t="s">
        <v>9</v>
      </c>
      <c r="H10" s="29"/>
      <c r="I10" s="28" t="s">
        <v>9</v>
      </c>
      <c r="J10" s="48"/>
      <c r="K10" s="10" t="s">
        <v>10</v>
      </c>
      <c r="L10" s="12" t="s">
        <v>11</v>
      </c>
      <c r="M10" s="12" t="s">
        <v>12</v>
      </c>
      <c r="N10" s="13" t="s">
        <v>40</v>
      </c>
    </row>
    <row r="11" spans="1:15" ht="39.75" customHeight="1">
      <c r="C11" s="67"/>
      <c r="D11" s="63" t="b">
        <v>0</v>
      </c>
      <c r="E11" s="70" t="s">
        <v>5</v>
      </c>
      <c r="F11" s="71"/>
      <c r="G11" s="32">
        <v>30000</v>
      </c>
      <c r="H11" s="30" t="s">
        <v>22</v>
      </c>
      <c r="I11" s="49">
        <f>IF(D11=TRUE, 30000, 0)</f>
        <v>0</v>
      </c>
      <c r="J11" s="50"/>
      <c r="K11" s="33">
        <f>I11*12</f>
        <v>0</v>
      </c>
      <c r="L11" s="33">
        <f>I11*3</f>
        <v>0</v>
      </c>
      <c r="M11" s="33">
        <f>I11*1.5</f>
        <v>0</v>
      </c>
      <c r="N11" s="22">
        <f>SUM(K11:M11)</f>
        <v>0</v>
      </c>
      <c r="O11" s="2" t="s">
        <v>22</v>
      </c>
    </row>
    <row r="12" spans="1:15" ht="39.75" customHeight="1">
      <c r="C12" s="67"/>
      <c r="D12" s="63" t="b">
        <v>0</v>
      </c>
      <c r="E12" s="70" t="s">
        <v>6</v>
      </c>
      <c r="F12" s="71"/>
      <c r="G12" s="32">
        <v>40000</v>
      </c>
      <c r="H12" s="30" t="s">
        <v>22</v>
      </c>
      <c r="I12" s="49">
        <f>IF(D12=TRUE, 40000, 0)</f>
        <v>0</v>
      </c>
      <c r="J12" s="50"/>
      <c r="K12" s="33">
        <f t="shared" ref="K12:K14" si="0">I12*12</f>
        <v>0</v>
      </c>
      <c r="L12" s="33">
        <f t="shared" ref="L12:L14" si="1">I12*3</f>
        <v>0</v>
      </c>
      <c r="M12" s="33">
        <f t="shared" ref="M12:M14" si="2">I12*1.5</f>
        <v>0</v>
      </c>
      <c r="N12" s="22">
        <f t="shared" ref="N12:N14" si="3">SUM(K12:M12)</f>
        <v>0</v>
      </c>
      <c r="O12" s="2" t="s">
        <v>22</v>
      </c>
    </row>
    <row r="13" spans="1:15" ht="39.75" customHeight="1">
      <c r="C13" s="67"/>
      <c r="D13" s="63" t="b">
        <v>0</v>
      </c>
      <c r="E13" s="70" t="s">
        <v>7</v>
      </c>
      <c r="F13" s="71"/>
      <c r="G13" s="32">
        <v>50000</v>
      </c>
      <c r="H13" s="30" t="s">
        <v>22</v>
      </c>
      <c r="I13" s="49">
        <f>IF(D13=TRUE, 50000, 0)</f>
        <v>0</v>
      </c>
      <c r="J13" s="50"/>
      <c r="K13" s="33">
        <f t="shared" si="0"/>
        <v>0</v>
      </c>
      <c r="L13" s="33">
        <f t="shared" si="1"/>
        <v>0</v>
      </c>
      <c r="M13" s="33">
        <f t="shared" si="2"/>
        <v>0</v>
      </c>
      <c r="N13" s="22">
        <f t="shared" si="3"/>
        <v>0</v>
      </c>
      <c r="O13" s="2" t="s">
        <v>22</v>
      </c>
    </row>
    <row r="14" spans="1:15" ht="39.75" customHeight="1">
      <c r="C14" s="67"/>
      <c r="D14" s="63" t="b">
        <v>0</v>
      </c>
      <c r="E14" s="70" t="s">
        <v>8</v>
      </c>
      <c r="F14" s="71"/>
      <c r="G14" s="32">
        <v>60000</v>
      </c>
      <c r="H14" s="30" t="s">
        <v>22</v>
      </c>
      <c r="I14" s="49">
        <f>IF(D14=TRUE, 60000, 0)</f>
        <v>0</v>
      </c>
      <c r="J14" s="50"/>
      <c r="K14" s="33">
        <f t="shared" si="0"/>
        <v>0</v>
      </c>
      <c r="L14" s="33">
        <f t="shared" si="1"/>
        <v>0</v>
      </c>
      <c r="M14" s="33">
        <f t="shared" si="2"/>
        <v>0</v>
      </c>
      <c r="N14" s="22">
        <f t="shared" si="3"/>
        <v>0</v>
      </c>
      <c r="O14" s="2" t="s">
        <v>22</v>
      </c>
    </row>
    <row r="15" spans="1:15">
      <c r="E15" s="2" t="s">
        <v>13</v>
      </c>
      <c r="I15" s="3"/>
      <c r="J15" s="3"/>
      <c r="L15" s="3"/>
      <c r="M15" s="3"/>
    </row>
    <row r="16" spans="1:15">
      <c r="I16" s="3"/>
      <c r="J16" s="3"/>
      <c r="L16" s="3"/>
      <c r="M16" s="3"/>
    </row>
    <row r="17" spans="2:17" ht="21">
      <c r="B17" s="46" t="s">
        <v>14</v>
      </c>
      <c r="E17" s="6"/>
      <c r="J17" s="3"/>
      <c r="L17" s="3"/>
      <c r="M17" s="3"/>
    </row>
    <row r="18" spans="2:17" ht="39.75" customHeight="1">
      <c r="B18" s="21"/>
      <c r="C18" s="9" t="s">
        <v>28</v>
      </c>
      <c r="D18" s="11"/>
      <c r="E18" s="72" t="s">
        <v>50</v>
      </c>
      <c r="F18" s="73"/>
      <c r="G18" s="23" t="s">
        <v>31</v>
      </c>
      <c r="H18" s="15"/>
      <c r="I18" s="15"/>
      <c r="J18" s="17"/>
      <c r="K18" s="16"/>
      <c r="L18" s="15"/>
      <c r="M18" s="17"/>
      <c r="N18" s="13" t="s">
        <v>40</v>
      </c>
    </row>
    <row r="19" spans="2:17" ht="39.75" customHeight="1">
      <c r="C19" s="67"/>
      <c r="D19" s="64" t="b">
        <v>0</v>
      </c>
      <c r="E19" s="42" t="s">
        <v>15</v>
      </c>
      <c r="F19" s="61" t="s">
        <v>29</v>
      </c>
      <c r="G19" s="31">
        <v>5000</v>
      </c>
      <c r="H19" s="20" t="s">
        <v>23</v>
      </c>
      <c r="I19" s="24"/>
      <c r="J19" s="25"/>
      <c r="K19" s="37"/>
      <c r="L19" s="37"/>
      <c r="M19" s="36"/>
      <c r="N19" s="40">
        <f>IF(F19="毎月",5000*12,IF(F19="四半期ごと",5000*4,IF(F19="半年ごと",5000,0)))</f>
        <v>0</v>
      </c>
      <c r="O19" s="2" t="s">
        <v>22</v>
      </c>
    </row>
    <row r="20" spans="2:17" ht="39.75" customHeight="1">
      <c r="C20" s="67"/>
      <c r="D20" s="65" t="b">
        <v>0</v>
      </c>
      <c r="E20" s="43" t="s">
        <v>16</v>
      </c>
      <c r="F20" s="51"/>
      <c r="G20" s="31">
        <v>10000</v>
      </c>
      <c r="H20" s="20" t="s">
        <v>45</v>
      </c>
      <c r="I20" s="24"/>
      <c r="J20" s="25"/>
      <c r="K20" s="37"/>
      <c r="L20" s="37"/>
      <c r="M20" s="36"/>
      <c r="N20" s="22">
        <f>IF(D20=TRUE,G20*12,0)</f>
        <v>0</v>
      </c>
      <c r="O20" s="2" t="s">
        <v>22</v>
      </c>
      <c r="P20" s="2" t="s">
        <v>55</v>
      </c>
    </row>
    <row r="21" spans="2:17" ht="39.75" customHeight="1">
      <c r="C21" s="68"/>
      <c r="D21" s="64" t="b">
        <v>0</v>
      </c>
      <c r="E21" s="43" t="s">
        <v>17</v>
      </c>
      <c r="F21" s="62" t="s">
        <v>44</v>
      </c>
      <c r="G21" s="18" t="s">
        <v>24</v>
      </c>
      <c r="H21" s="20" t="s">
        <v>49</v>
      </c>
      <c r="I21" s="19"/>
      <c r="J21" s="25"/>
      <c r="K21" s="37"/>
      <c r="L21" s="37"/>
      <c r="M21" s="36"/>
      <c r="N21" s="22">
        <f>IFERROR(IF(F21=0,0,IF(D21=TRUE,(5000+(500*F21))*12,0)),0)</f>
        <v>0</v>
      </c>
      <c r="O21" s="2" t="s">
        <v>22</v>
      </c>
    </row>
    <row r="22" spans="2:17" ht="39.75" customHeight="1">
      <c r="C22" s="68"/>
      <c r="D22" s="64" t="b">
        <v>0</v>
      </c>
      <c r="E22" s="53" t="s">
        <v>48</v>
      </c>
      <c r="F22" s="62" t="s">
        <v>44</v>
      </c>
      <c r="G22" s="18" t="s">
        <v>25</v>
      </c>
      <c r="H22" s="20" t="s">
        <v>39</v>
      </c>
      <c r="I22" s="19"/>
      <c r="J22" s="25"/>
      <c r="K22" s="37"/>
      <c r="L22" s="37"/>
      <c r="M22" s="36"/>
      <c r="N22" s="22">
        <f>IFERROR(IF(D22=TRUE,MAX(2000*(F22-10),0),0),0)</f>
        <v>0</v>
      </c>
      <c r="O22" s="2" t="s">
        <v>22</v>
      </c>
    </row>
    <row r="23" spans="2:17" ht="39.75" customHeight="1">
      <c r="C23" s="67"/>
      <c r="D23" s="66" t="b">
        <v>0</v>
      </c>
      <c r="E23" s="53" t="s">
        <v>47</v>
      </c>
      <c r="F23" s="52"/>
      <c r="G23" s="31">
        <v>2000</v>
      </c>
      <c r="H23" s="20" t="s">
        <v>22</v>
      </c>
      <c r="I23" s="19"/>
      <c r="J23" s="25"/>
      <c r="K23" s="37"/>
      <c r="L23" s="37"/>
      <c r="M23" s="36"/>
      <c r="N23" s="22">
        <f>IF(D23=TRUE,G23,0)</f>
        <v>0</v>
      </c>
      <c r="O23" s="2" t="s">
        <v>22</v>
      </c>
    </row>
    <row r="24" spans="2:17">
      <c r="E24" s="2" t="s">
        <v>46</v>
      </c>
      <c r="I24" s="3"/>
      <c r="J24" s="3"/>
      <c r="L24" s="3"/>
      <c r="M24" s="3"/>
    </row>
    <row r="25" spans="2:17">
      <c r="E25" s="3"/>
      <c r="I25" s="3"/>
      <c r="J25" s="3"/>
      <c r="L25" s="3"/>
      <c r="M25" s="3"/>
    </row>
    <row r="26" spans="2:17" ht="35.25" customHeight="1" thickBot="1">
      <c r="B26" s="59" t="s">
        <v>30</v>
      </c>
      <c r="C26" s="60"/>
      <c r="D26" s="60"/>
      <c r="E26" s="56"/>
      <c r="F26" s="60"/>
      <c r="G26" s="56"/>
      <c r="H26" s="60"/>
      <c r="I26" s="56"/>
      <c r="J26" s="56"/>
      <c r="K26" s="56"/>
      <c r="L26" s="56"/>
      <c r="M26" s="57"/>
      <c r="N26" s="58">
        <f>SUM(N6:N25)</f>
        <v>0</v>
      </c>
      <c r="O26" s="60" t="s">
        <v>22</v>
      </c>
    </row>
    <row r="27" spans="2:17" ht="15" thickTop="1">
      <c r="E27" s="3"/>
      <c r="M27" s="34"/>
    </row>
    <row r="28" spans="2:17" ht="21">
      <c r="B28" s="46" t="s">
        <v>32</v>
      </c>
      <c r="E28" s="3"/>
    </row>
    <row r="29" spans="2:17" ht="23.25" customHeight="1">
      <c r="B29" s="21"/>
      <c r="C29" s="11"/>
      <c r="D29" s="11"/>
      <c r="E29" s="13" t="s">
        <v>41</v>
      </c>
      <c r="F29" s="9" t="s">
        <v>42</v>
      </c>
      <c r="G29" s="74" t="s">
        <v>43</v>
      </c>
      <c r="H29" s="75"/>
      <c r="I29" s="75"/>
      <c r="J29" s="75"/>
      <c r="K29" s="75"/>
      <c r="L29" s="41"/>
    </row>
    <row r="30" spans="2:17" ht="39.75" customHeight="1">
      <c r="C30" s="69" t="s">
        <v>33</v>
      </c>
      <c r="D30" s="8"/>
      <c r="E30" s="44" t="s">
        <v>54</v>
      </c>
      <c r="F30" s="7" t="s">
        <v>36</v>
      </c>
      <c r="G30" s="38">
        <f>N26/12</f>
        <v>0</v>
      </c>
      <c r="H30" s="20" t="s">
        <v>22</v>
      </c>
      <c r="I30" s="35"/>
      <c r="J30" s="35"/>
      <c r="K30" s="37"/>
      <c r="L30" s="14"/>
      <c r="Q30" s="45" t="b">
        <f>G30*12=N26</f>
        <v>1</v>
      </c>
    </row>
    <row r="31" spans="2:17" ht="39.75" customHeight="1">
      <c r="C31" s="69" t="s">
        <v>34</v>
      </c>
      <c r="D31" s="8"/>
      <c r="E31" s="43" t="s">
        <v>53</v>
      </c>
      <c r="F31" s="7" t="s">
        <v>36</v>
      </c>
      <c r="G31" s="38">
        <f>SUM(K11:K14,N19:N22)/12</f>
        <v>0</v>
      </c>
      <c r="H31" s="20" t="s">
        <v>22</v>
      </c>
      <c r="I31" s="8" t="s">
        <v>37</v>
      </c>
      <c r="J31" s="27"/>
      <c r="K31" s="39">
        <f>SUM(N6:N7,L11:M14,N23)</f>
        <v>0</v>
      </c>
      <c r="L31" s="14" t="s">
        <v>22</v>
      </c>
      <c r="Q31" s="45" t="b">
        <f>G31*12+K31=N26</f>
        <v>1</v>
      </c>
    </row>
    <row r="32" spans="2:17" ht="39.75" customHeight="1">
      <c r="C32" s="69" t="s">
        <v>35</v>
      </c>
      <c r="D32" s="8"/>
      <c r="E32" s="53" t="s">
        <v>52</v>
      </c>
      <c r="F32" s="7" t="s">
        <v>38</v>
      </c>
      <c r="G32" s="38">
        <f>N26*0.95</f>
        <v>0</v>
      </c>
      <c r="H32" s="20" t="s">
        <v>22</v>
      </c>
      <c r="I32" s="35"/>
      <c r="J32" s="35"/>
      <c r="K32" s="37"/>
      <c r="L32" s="14"/>
      <c r="Q32" s="45" t="b">
        <f>N26*0.95=G32</f>
        <v>1</v>
      </c>
    </row>
    <row r="33" spans="14:14">
      <c r="N33" s="4"/>
    </row>
  </sheetData>
  <sheetProtection algorithmName="SHA-512" hashValue="kMumkVi//MoXKQkVzCxP64kNQzF5ZNv3sjhT3/mQJBw3PUnF0SAG0WlxuYMmYrz3BgWo4N3U2QFQ/WrlqPgijw==" saltValue="iExnf0Oq/ZKWmF0BabwdZA==" spinCount="100000" sheet="1" objects="1" scenarios="1" selectLockedCells="1"/>
  <mergeCells count="10">
    <mergeCell ref="E14:F14"/>
    <mergeCell ref="E5:F5"/>
    <mergeCell ref="E18:F18"/>
    <mergeCell ref="G29:K29"/>
    <mergeCell ref="E6:F6"/>
    <mergeCell ref="E7:F7"/>
    <mergeCell ref="E11:F11"/>
    <mergeCell ref="E10:F10"/>
    <mergeCell ref="E12:F12"/>
    <mergeCell ref="E13:F13"/>
  </mergeCells>
  <phoneticPr fontId="3"/>
  <conditionalFormatting sqref="D22">
    <cfRule type="expression" dxfId="3" priority="6">
      <formula>$D$22=TRUE</formula>
    </cfRule>
  </conditionalFormatting>
  <conditionalFormatting sqref="F19">
    <cfRule type="expression" dxfId="2" priority="7">
      <formula>$D$19=TRUE</formula>
    </cfRule>
  </conditionalFormatting>
  <conditionalFormatting sqref="F21">
    <cfRule type="expression" dxfId="1" priority="2">
      <formula>$D$21=TRUE</formula>
    </cfRule>
  </conditionalFormatting>
  <conditionalFormatting sqref="F22">
    <cfRule type="expression" dxfId="0" priority="1">
      <formula>$D$22=TRUE</formula>
    </cfRule>
  </conditionalFormatting>
  <pageMargins left="0.7" right="0.7" top="0.75" bottom="0.75" header="0.3" footer="0.3"/>
  <pageSetup paperSize="9" scale="54" orientation="portrait" copies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5</xdr:row>
                    <xdr:rowOff>104775</xdr:rowOff>
                  </from>
                  <to>
                    <xdr:col>4</xdr:col>
                    <xdr:colOff>352425</xdr:colOff>
                    <xdr:row>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6</xdr:row>
                    <xdr:rowOff>104775</xdr:rowOff>
                  </from>
                  <to>
                    <xdr:col>4</xdr:col>
                    <xdr:colOff>352425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6</xdr:row>
                    <xdr:rowOff>104775</xdr:rowOff>
                  </from>
                  <to>
                    <xdr:col>4</xdr:col>
                    <xdr:colOff>352425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10</xdr:row>
                    <xdr:rowOff>142875</xdr:rowOff>
                  </from>
                  <to>
                    <xdr:col>4</xdr:col>
                    <xdr:colOff>352425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10</xdr:row>
                    <xdr:rowOff>142875</xdr:rowOff>
                  </from>
                  <to>
                    <xdr:col>4</xdr:col>
                    <xdr:colOff>352425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10</xdr:row>
                    <xdr:rowOff>142875</xdr:rowOff>
                  </from>
                  <to>
                    <xdr:col>4</xdr:col>
                    <xdr:colOff>352425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11</xdr:row>
                    <xdr:rowOff>142875</xdr:rowOff>
                  </from>
                  <to>
                    <xdr:col>4</xdr:col>
                    <xdr:colOff>352425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11</xdr:row>
                    <xdr:rowOff>142875</xdr:rowOff>
                  </from>
                  <to>
                    <xdr:col>4</xdr:col>
                    <xdr:colOff>352425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11</xdr:row>
                    <xdr:rowOff>142875</xdr:rowOff>
                  </from>
                  <to>
                    <xdr:col>4</xdr:col>
                    <xdr:colOff>352425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11</xdr:row>
                    <xdr:rowOff>142875</xdr:rowOff>
                  </from>
                  <to>
                    <xdr:col>4</xdr:col>
                    <xdr:colOff>352425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12</xdr:row>
                    <xdr:rowOff>142875</xdr:rowOff>
                  </from>
                  <to>
                    <xdr:col>4</xdr:col>
                    <xdr:colOff>352425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12</xdr:row>
                    <xdr:rowOff>142875</xdr:rowOff>
                  </from>
                  <to>
                    <xdr:col>4</xdr:col>
                    <xdr:colOff>352425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12</xdr:row>
                    <xdr:rowOff>142875</xdr:rowOff>
                  </from>
                  <to>
                    <xdr:col>4</xdr:col>
                    <xdr:colOff>352425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13</xdr:row>
                    <xdr:rowOff>142875</xdr:rowOff>
                  </from>
                  <to>
                    <xdr:col>4</xdr:col>
                    <xdr:colOff>352425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13</xdr:row>
                    <xdr:rowOff>142875</xdr:rowOff>
                  </from>
                  <to>
                    <xdr:col>4</xdr:col>
                    <xdr:colOff>352425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13</xdr:row>
                    <xdr:rowOff>142875</xdr:rowOff>
                  </from>
                  <to>
                    <xdr:col>4</xdr:col>
                    <xdr:colOff>352425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18</xdr:row>
                    <xdr:rowOff>142875</xdr:rowOff>
                  </from>
                  <to>
                    <xdr:col>4</xdr:col>
                    <xdr:colOff>352425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18</xdr:row>
                    <xdr:rowOff>142875</xdr:rowOff>
                  </from>
                  <to>
                    <xdr:col>4</xdr:col>
                    <xdr:colOff>352425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18</xdr:row>
                    <xdr:rowOff>142875</xdr:rowOff>
                  </from>
                  <to>
                    <xdr:col>4</xdr:col>
                    <xdr:colOff>352425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19</xdr:row>
                    <xdr:rowOff>142875</xdr:rowOff>
                  </from>
                  <to>
                    <xdr:col>4</xdr:col>
                    <xdr:colOff>352425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19</xdr:row>
                    <xdr:rowOff>142875</xdr:rowOff>
                  </from>
                  <to>
                    <xdr:col>4</xdr:col>
                    <xdr:colOff>352425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19</xdr:row>
                    <xdr:rowOff>142875</xdr:rowOff>
                  </from>
                  <to>
                    <xdr:col>4</xdr:col>
                    <xdr:colOff>352425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20</xdr:row>
                    <xdr:rowOff>142875</xdr:rowOff>
                  </from>
                  <to>
                    <xdr:col>4</xdr:col>
                    <xdr:colOff>352425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20</xdr:row>
                    <xdr:rowOff>142875</xdr:rowOff>
                  </from>
                  <to>
                    <xdr:col>4</xdr:col>
                    <xdr:colOff>352425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20</xdr:row>
                    <xdr:rowOff>142875</xdr:rowOff>
                  </from>
                  <to>
                    <xdr:col>4</xdr:col>
                    <xdr:colOff>352425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21</xdr:row>
                    <xdr:rowOff>142875</xdr:rowOff>
                  </from>
                  <to>
                    <xdr:col>4</xdr:col>
                    <xdr:colOff>352425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21</xdr:row>
                    <xdr:rowOff>142875</xdr:rowOff>
                  </from>
                  <to>
                    <xdr:col>4</xdr:col>
                    <xdr:colOff>352425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21</xdr:row>
                    <xdr:rowOff>142875</xdr:rowOff>
                  </from>
                  <to>
                    <xdr:col>4</xdr:col>
                    <xdr:colOff>352425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22</xdr:row>
                    <xdr:rowOff>142875</xdr:rowOff>
                  </from>
                  <to>
                    <xdr:col>4</xdr:col>
                    <xdr:colOff>352425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22</xdr:row>
                    <xdr:rowOff>142875</xdr:rowOff>
                  </from>
                  <to>
                    <xdr:col>4</xdr:col>
                    <xdr:colOff>352425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locked="0" defaultSize="0" autoFill="0" autoLine="0" autoPict="0" altText="">
                <anchor moveWithCells="1">
                  <from>
                    <xdr:col>2</xdr:col>
                    <xdr:colOff>142875</xdr:colOff>
                    <xdr:row>22</xdr:row>
                    <xdr:rowOff>142875</xdr:rowOff>
                  </from>
                  <to>
                    <xdr:col>4</xdr:col>
                    <xdr:colOff>352425</xdr:colOff>
                    <xdr:row>22</xdr:row>
                    <xdr:rowOff>419100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A63332-8959-4DA5-A2A5-FAFEA136ECBA}">
          <x14:formula1>
            <xm:f>リスト!$B$2:$B$6</xm:f>
          </x14:formula1>
          <xm:sqref>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7003-F18F-4012-9CEB-9DE77256DEE4}">
  <dimension ref="B2:B14"/>
  <sheetViews>
    <sheetView workbookViewId="0">
      <selection activeCell="B3" sqref="B3"/>
    </sheetView>
  </sheetViews>
  <sheetFormatPr defaultRowHeight="14.25"/>
  <cols>
    <col min="1" max="1" width="9" style="5"/>
    <col min="2" max="2" width="9.125" style="5" customWidth="1"/>
    <col min="3" max="16384" width="9" style="5"/>
  </cols>
  <sheetData>
    <row r="2" spans="2:2">
      <c r="B2" s="5" t="s">
        <v>29</v>
      </c>
    </row>
    <row r="3" spans="2:2">
      <c r="B3" s="1" t="s">
        <v>21</v>
      </c>
    </row>
    <row r="4" spans="2:2">
      <c r="B4" s="1" t="s">
        <v>18</v>
      </c>
    </row>
    <row r="5" spans="2:2">
      <c r="B5" s="1" t="s">
        <v>19</v>
      </c>
    </row>
    <row r="6" spans="2:2">
      <c r="B6" s="1" t="s">
        <v>20</v>
      </c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かんたんお見積もり</vt:lpstr>
      <vt:lpstr>リスト</vt:lpstr>
      <vt:lpstr>かんたんお見積もり!Print_Area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幅達彦</dc:creator>
  <cp:lastModifiedBy>達彦 幅</cp:lastModifiedBy>
  <dcterms:created xsi:type="dcterms:W3CDTF">2015-06-05T18:19:34Z</dcterms:created>
  <dcterms:modified xsi:type="dcterms:W3CDTF">2025-11-06T03:11:29Z</dcterms:modified>
</cp:coreProperties>
</file>